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<sst xmlns="http://schemas.openxmlformats.org/spreadsheetml/2006/main" count="135" uniqueCount="50">
  <si>
    <t>Σύνολο έργων</t>
  </si>
  <si>
    <t>Σύνολο έργων με Ελληνική Συμμετοχή</t>
  </si>
  <si>
    <t>Σύνολο Ελληνικών φορέων/εταίρων</t>
  </si>
  <si>
    <r>
      <t>CO</t>
    </r>
    <r>
      <rPr>
        <b/>
        <i/>
        <sz val="9"/>
        <rFont val="Times New Roman"/>
        <family val="1"/>
      </rPr>
      <t xml:space="preserve"> (Coordinator)</t>
    </r>
  </si>
  <si>
    <r>
      <t xml:space="preserve">CR </t>
    </r>
    <r>
      <rPr>
        <b/>
        <i/>
        <sz val="9"/>
        <rFont val="Times New Roman"/>
        <family val="1"/>
      </rPr>
      <t>(Prime Contractor)</t>
    </r>
  </si>
  <si>
    <r>
      <t xml:space="preserve">AC </t>
    </r>
    <r>
      <rPr>
        <b/>
        <i/>
        <sz val="9"/>
        <rFont val="Times New Roman"/>
        <family val="1"/>
      </rPr>
      <t>(Assistant Contractor)</t>
    </r>
  </si>
  <si>
    <t>ΑΕΙ</t>
  </si>
  <si>
    <t xml:space="preserve">Ερευνητικό Ίδρυμα </t>
  </si>
  <si>
    <t>Χρηματοδότηση των Ελληνικών φορέων</t>
  </si>
  <si>
    <t>Χρηματοδότηση για όλα τα έργα (εκ.EURO)</t>
  </si>
  <si>
    <t>%</t>
  </si>
  <si>
    <t>CO</t>
  </si>
  <si>
    <t>CR</t>
  </si>
  <si>
    <t>AC</t>
  </si>
  <si>
    <t>RTD Spanning KAI</t>
  </si>
  <si>
    <t>Σύνολο εγκεκριμένων έργων</t>
  </si>
  <si>
    <t>Εταιρείες/Ιδιωτ. Τομέας</t>
  </si>
  <si>
    <t xml:space="preserve">Δημόσιος Τομέας/Τοπική Αυτοδιοίκηση </t>
  </si>
  <si>
    <t>Area Transport (RD&amp;Take up Proposals)</t>
  </si>
  <si>
    <t>Area Administrations</t>
  </si>
  <si>
    <t>Area Tourism</t>
  </si>
  <si>
    <t>ΣΥΝΟΛΟ</t>
  </si>
  <si>
    <r>
      <t>Area1</t>
    </r>
    <r>
      <rPr>
        <i/>
        <sz val="9"/>
        <rFont val="Times New Roman"/>
        <family val="1"/>
      </rPr>
      <t>/Flexible, Mobile&amp;Remote Working methods (Trials&amp;Best Practice)</t>
    </r>
  </si>
  <si>
    <t>Area 2/The smart Organisation (Trials&amp;Best Practice)</t>
  </si>
  <si>
    <t>Area3/Management Systems for Suppliers and Consumers(Trials&amp;Best Practice)</t>
  </si>
  <si>
    <t>Area4/Information&amp;Network Security(Take up)</t>
  </si>
  <si>
    <t>Area5/RTD Spanning KAII</t>
  </si>
  <si>
    <t>RTD Spanning KAIII</t>
  </si>
  <si>
    <t>Interactive Publishing - Trials</t>
  </si>
  <si>
    <t>Digital Content and Cultural Heritage - RTD</t>
  </si>
  <si>
    <t>Education and Training - Trials</t>
  </si>
  <si>
    <t>Human Language Technologies - Trials</t>
  </si>
  <si>
    <t>Information access, filtering, analysis - RTD</t>
  </si>
  <si>
    <r>
      <t xml:space="preserve">KA III </t>
    </r>
    <r>
      <rPr>
        <b/>
        <i/>
        <sz val="10"/>
        <rFont val="Times New Roman"/>
        <family val="1"/>
      </rPr>
      <t>(MULTIMEDIA CONTENT AND TOOLS)</t>
    </r>
  </si>
  <si>
    <r>
      <t xml:space="preserve">KA II </t>
    </r>
    <r>
      <rPr>
        <b/>
        <i/>
        <sz val="10"/>
        <rFont val="Times New Roman"/>
        <family val="1"/>
      </rPr>
      <t>(NEW METHODS OF WORKING AND ELECTRONIC COMMERCE)</t>
    </r>
  </si>
  <si>
    <r>
      <t xml:space="preserve">KA I </t>
    </r>
    <r>
      <rPr>
        <b/>
        <i/>
        <sz val="10"/>
        <rFont val="Times New Roman"/>
        <family val="1"/>
      </rPr>
      <t>(SYSTEMS AND SERVICES FOR THE CITIZEN)</t>
    </r>
  </si>
  <si>
    <r>
      <t xml:space="preserve">KA IV </t>
    </r>
    <r>
      <rPr>
        <b/>
        <i/>
        <sz val="10"/>
        <rFont val="Times New Roman"/>
        <family val="1"/>
      </rPr>
      <t>(ESSENTIAL TECHNOLOGIES AND INFRASTRUCTURES)</t>
    </r>
  </si>
  <si>
    <t>Concurrent Systems, Network Management&amp;Service (R&amp;D, Trials &amp; Best Practice)</t>
  </si>
  <si>
    <t>MB</t>
  </si>
  <si>
    <t>Software Engineering-Information Management Methods (R&amp;D, Trials, Best Practice)</t>
  </si>
  <si>
    <t>Mobile and Satellite Communication&amp;Systems -Trials</t>
  </si>
  <si>
    <t>Interfaces (R&amp;D), Simulation, Visualisation&amp;Interfaces (Trials/Best Practice)</t>
  </si>
  <si>
    <t>Subsystems&amp;Microsystems-Trials/First-User Actions</t>
  </si>
  <si>
    <t>Microelectronics- Trials/ Best Practice/First-User Actions</t>
  </si>
  <si>
    <t>Microelectronics- SubsystemsTrials/ Best Practice/First-User Actions</t>
  </si>
  <si>
    <t>Semiconductors Equipment Assessments</t>
  </si>
  <si>
    <r>
      <t>CPA</t>
    </r>
    <r>
      <rPr>
        <b/>
        <i/>
        <sz val="10"/>
        <rFont val="Times New Roman"/>
        <family val="1"/>
      </rPr>
      <t xml:space="preserve"> (CROSS PROGRAMME ACTIONS)</t>
    </r>
  </si>
  <si>
    <r>
      <t>RN</t>
    </r>
    <r>
      <rPr>
        <b/>
        <i/>
        <sz val="10"/>
        <rFont val="Times New Roman"/>
        <family val="1"/>
      </rPr>
      <t>(RESEARCH NETWORKING</t>
    </r>
  </si>
  <si>
    <t>% Ελληνική Χρηματοδότηση/επι Συνόλου</t>
  </si>
  <si>
    <t>ALL KEY ACTIONS (fixed dead-line of the second Call for Proposals)</t>
  </si>
</sst>
</file>

<file path=xl/styles.xml><?xml version="1.0" encoding="utf-8"?>
<styleSheet xmlns="http://schemas.openxmlformats.org/spreadsheetml/2006/main">
  <numFmts count="9">
    <numFmt numFmtId="5" formatCode="#,##0\ &quot;Δρχ&quot;;\-#,##0\ &quot;Δρχ&quot;"/>
    <numFmt numFmtId="6" formatCode="#,##0\ &quot;Δρχ&quot;;[Red]\-#,##0\ &quot;Δρχ&quot;"/>
    <numFmt numFmtId="7" formatCode="#,##0.00\ &quot;Δρχ&quot;;\-#,##0.00\ &quot;Δρχ&quot;"/>
    <numFmt numFmtId="8" formatCode="#,##0.00\ &quot;Δρχ&quot;;[Red]\-#,##0.00\ &quot;Δρχ&quot;"/>
    <numFmt numFmtId="42" formatCode="_-* #,##0\ &quot;Δρχ&quot;_-;\-* #,##0\ &quot;Δρχ&quot;_-;_-* &quot;-&quot;\ &quot;Δρχ&quot;_-;_-@_-"/>
    <numFmt numFmtId="41" formatCode="_-* #,##0\ _Δ_ρ_χ_-;\-* #,##0\ _Δ_ρ_χ_-;_-* &quot;-&quot;\ _Δ_ρ_χ_-;_-@_-"/>
    <numFmt numFmtId="44" formatCode="_-* #,##0.00\ &quot;Δρχ&quot;_-;\-* #,##0.00\ &quot;Δρχ&quot;_-;_-* &quot;-&quot;??\ &quot;Δρχ&quot;_-;_-@_-"/>
    <numFmt numFmtId="43" formatCode="_-* #,##0.00\ _Δ_ρ_χ_-;\-* #,##0.00\ _Δ_ρ_χ_-;_-* &quot;-&quot;??\ _Δ_ρ_χ_-;_-@_-"/>
    <numFmt numFmtId="164" formatCode="0.0%"/>
  </numFmts>
  <fonts count="10">
    <font>
      <sz val="10"/>
      <name val="Arial"/>
      <family val="0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b/>
      <i/>
      <sz val="14"/>
      <name val="Times New Roman"/>
      <family val="1"/>
    </font>
    <font>
      <sz val="10"/>
      <color indexed="4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8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9" fontId="4" fillId="0" borderId="1" xfId="19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4" fillId="0" borderId="1" xfId="19" applyNumberFormat="1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9" fontId="4" fillId="0" borderId="1" xfId="19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tabSelected="1" workbookViewId="0" topLeftCell="A1">
      <selection activeCell="A2" sqref="A2"/>
    </sheetView>
  </sheetViews>
  <sheetFormatPr defaultColWidth="9.140625" defaultRowHeight="12.75"/>
  <cols>
    <col min="1" max="1" width="14.140625" style="0" customWidth="1"/>
    <col min="5" max="5" width="6.57421875" style="0" customWidth="1"/>
    <col min="6" max="6" width="7.28125" style="0" customWidth="1"/>
    <col min="7" max="7" width="8.00390625" style="0" customWidth="1"/>
    <col min="8" max="8" width="5.57421875" style="0" customWidth="1"/>
    <col min="9" max="9" width="7.8515625" style="0" customWidth="1"/>
    <col min="14" max="14" width="11.8515625" style="0" customWidth="1"/>
    <col min="15" max="15" width="6.140625" style="0" customWidth="1"/>
  </cols>
  <sheetData>
    <row r="1" spans="1:15" ht="114.75">
      <c r="A1" s="1" t="s">
        <v>49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38</v>
      </c>
      <c r="I1" s="2" t="s">
        <v>6</v>
      </c>
      <c r="J1" s="2" t="s">
        <v>16</v>
      </c>
      <c r="K1" s="2" t="s">
        <v>7</v>
      </c>
      <c r="L1" s="2" t="s">
        <v>17</v>
      </c>
      <c r="M1" s="4" t="s">
        <v>8</v>
      </c>
      <c r="N1" s="4" t="s">
        <v>9</v>
      </c>
      <c r="O1" s="4" t="s">
        <v>48</v>
      </c>
    </row>
    <row r="2" spans="1:15" ht="48.75" customHeight="1">
      <c r="A2" s="2" t="s">
        <v>21</v>
      </c>
      <c r="B2" s="4">
        <f>B9+B17+B26+B37+B40+B43</f>
        <v>202</v>
      </c>
      <c r="C2" s="4">
        <f>C9+C17+C26+C37+C41+C43</f>
        <v>38</v>
      </c>
      <c r="D2" s="4">
        <f aca="true" t="shared" si="0" ref="D2:K2">D9+D17+D26+D37+D40+D43</f>
        <v>89</v>
      </c>
      <c r="E2" s="4">
        <f t="shared" si="0"/>
        <v>17</v>
      </c>
      <c r="F2" s="4">
        <f t="shared" si="0"/>
        <v>62</v>
      </c>
      <c r="G2" s="4">
        <f t="shared" si="0"/>
        <v>8</v>
      </c>
      <c r="H2" s="4">
        <f t="shared" si="0"/>
        <v>2</v>
      </c>
      <c r="I2" s="4">
        <f t="shared" si="0"/>
        <v>18</v>
      </c>
      <c r="J2" s="4">
        <f t="shared" si="0"/>
        <v>54</v>
      </c>
      <c r="K2" s="4">
        <f t="shared" si="0"/>
        <v>10</v>
      </c>
      <c r="L2" s="4">
        <f>L9+L17+L26+L37+K40+L43</f>
        <v>8</v>
      </c>
      <c r="M2" s="4">
        <f>M9+M17+M26+M37+M40+M43</f>
        <v>18338875</v>
      </c>
      <c r="N2" s="4">
        <f>N9+N17+N26+N37+N40+N43</f>
        <v>195512000</v>
      </c>
      <c r="O2" s="7">
        <f>M2/N2</f>
        <v>0.09379922971480012</v>
      </c>
    </row>
    <row r="3" spans="1:15" ht="12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5" ht="87">
      <c r="A4" s="11" t="s">
        <v>35</v>
      </c>
      <c r="B4" s="2" t="s">
        <v>15</v>
      </c>
      <c r="C4" s="2" t="s">
        <v>1</v>
      </c>
      <c r="D4" s="2" t="s">
        <v>2</v>
      </c>
      <c r="E4" s="2" t="s">
        <v>11</v>
      </c>
      <c r="F4" s="2" t="s">
        <v>12</v>
      </c>
      <c r="G4" s="2" t="s">
        <v>13</v>
      </c>
      <c r="H4" s="2" t="s">
        <v>38</v>
      </c>
      <c r="I4" s="2" t="s">
        <v>6</v>
      </c>
      <c r="J4" s="2" t="s">
        <v>16</v>
      </c>
      <c r="K4" s="3" t="s">
        <v>7</v>
      </c>
      <c r="L4" s="2" t="s">
        <v>17</v>
      </c>
      <c r="M4" s="4" t="s">
        <v>8</v>
      </c>
      <c r="N4" s="4" t="s">
        <v>9</v>
      </c>
      <c r="O4" s="4" t="s">
        <v>10</v>
      </c>
    </row>
    <row r="5" spans="1:15" ht="25.5">
      <c r="A5" s="6" t="s">
        <v>14</v>
      </c>
      <c r="B5" s="4">
        <v>1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25.5">
      <c r="A6" s="6" t="s">
        <v>19</v>
      </c>
      <c r="B6" s="4">
        <v>6</v>
      </c>
      <c r="C6" s="4">
        <v>2</v>
      </c>
      <c r="D6" s="4">
        <f>SUM(E6:G6)</f>
        <v>5</v>
      </c>
      <c r="E6" s="5">
        <v>1</v>
      </c>
      <c r="F6" s="5">
        <v>3</v>
      </c>
      <c r="G6" s="5">
        <v>1</v>
      </c>
      <c r="H6" s="5"/>
      <c r="I6" s="5">
        <v>1</v>
      </c>
      <c r="J6" s="5">
        <v>2</v>
      </c>
      <c r="K6" s="5"/>
      <c r="L6" s="5">
        <v>2</v>
      </c>
      <c r="M6" s="4">
        <f>348500+579000+158250+302500+99000</f>
        <v>1487250</v>
      </c>
      <c r="N6" s="5"/>
      <c r="O6" s="5"/>
    </row>
    <row r="7" spans="1:15" ht="38.25">
      <c r="A7" s="6" t="s">
        <v>18</v>
      </c>
      <c r="B7" s="4">
        <v>15</v>
      </c>
      <c r="C7" s="4">
        <v>5</v>
      </c>
      <c r="D7" s="4">
        <f>SUM(E7:G7)</f>
        <v>8</v>
      </c>
      <c r="E7" s="5">
        <v>1</v>
      </c>
      <c r="F7" s="5">
        <v>6</v>
      </c>
      <c r="G7" s="5">
        <v>1</v>
      </c>
      <c r="H7" s="5"/>
      <c r="I7" s="5">
        <v>3</v>
      </c>
      <c r="J7" s="5">
        <v>5</v>
      </c>
      <c r="K7" s="5"/>
      <c r="L7" s="5"/>
      <c r="M7" s="4">
        <f>168585+113310+499925+221976+164850+98800+228650+550000</f>
        <v>2046096</v>
      </c>
      <c r="N7" s="5"/>
      <c r="O7" s="5"/>
    </row>
    <row r="8" spans="1:15" ht="12.75">
      <c r="A8" s="6" t="s">
        <v>20</v>
      </c>
      <c r="B8" s="4">
        <v>9</v>
      </c>
      <c r="C8" s="4">
        <v>3</v>
      </c>
      <c r="D8" s="4">
        <v>13</v>
      </c>
      <c r="E8" s="5">
        <v>1</v>
      </c>
      <c r="F8" s="5">
        <v>8</v>
      </c>
      <c r="G8" s="5">
        <v>4</v>
      </c>
      <c r="H8" s="5"/>
      <c r="I8" s="5">
        <v>2</v>
      </c>
      <c r="J8" s="5">
        <v>7</v>
      </c>
      <c r="K8" s="5">
        <v>2</v>
      </c>
      <c r="L8" s="5">
        <v>2</v>
      </c>
      <c r="M8" s="4">
        <f>331273+190000+304970+468000+322500+14000+10750+10750+282920+220900+213200+374500+189700</f>
        <v>2933463</v>
      </c>
      <c r="N8" s="5"/>
      <c r="O8" s="5"/>
    </row>
    <row r="9" spans="1:15" ht="13.5">
      <c r="A9" s="2" t="s">
        <v>21</v>
      </c>
      <c r="B9" s="4">
        <f aca="true" t="shared" si="1" ref="B9:G9">SUM(B5:B8)</f>
        <v>31</v>
      </c>
      <c r="C9" s="4">
        <f t="shared" si="1"/>
        <v>10</v>
      </c>
      <c r="D9" s="4">
        <f t="shared" si="1"/>
        <v>26</v>
      </c>
      <c r="E9" s="4">
        <f t="shared" si="1"/>
        <v>3</v>
      </c>
      <c r="F9" s="4">
        <f t="shared" si="1"/>
        <v>17</v>
      </c>
      <c r="G9" s="4">
        <f t="shared" si="1"/>
        <v>6</v>
      </c>
      <c r="H9" s="4"/>
      <c r="I9" s="4">
        <f>SUM(I5:I8)</f>
        <v>6</v>
      </c>
      <c r="J9" s="4">
        <f>SUM(J5:J8)</f>
        <v>14</v>
      </c>
      <c r="K9" s="4">
        <f>SUM(K5:K8)</f>
        <v>2</v>
      </c>
      <c r="L9" s="4">
        <f>SUM(L5:L8)</f>
        <v>4</v>
      </c>
      <c r="M9" s="4">
        <f>SUM(M5:M8)</f>
        <v>6466809</v>
      </c>
      <c r="N9" s="4">
        <v>44461000</v>
      </c>
      <c r="O9" s="7">
        <f>M9/N9</f>
        <v>0.1454490227390297</v>
      </c>
    </row>
    <row r="10" spans="1:15" ht="12.7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5" ht="87">
      <c r="A11" s="11" t="s">
        <v>34</v>
      </c>
      <c r="B11" s="2" t="s">
        <v>15</v>
      </c>
      <c r="C11" s="2" t="s">
        <v>1</v>
      </c>
      <c r="D11" s="2" t="s">
        <v>2</v>
      </c>
      <c r="E11" s="2" t="s">
        <v>11</v>
      </c>
      <c r="F11" s="2" t="s">
        <v>12</v>
      </c>
      <c r="G11" s="2" t="s">
        <v>13</v>
      </c>
      <c r="H11" s="2" t="s">
        <v>38</v>
      </c>
      <c r="I11" s="2" t="s">
        <v>6</v>
      </c>
      <c r="J11" s="2" t="s">
        <v>16</v>
      </c>
      <c r="K11" s="3" t="s">
        <v>7</v>
      </c>
      <c r="L11" s="2" t="s">
        <v>17</v>
      </c>
      <c r="M11" s="4" t="s">
        <v>8</v>
      </c>
      <c r="N11" s="4" t="s">
        <v>9</v>
      </c>
      <c r="O11" s="4" t="s">
        <v>10</v>
      </c>
    </row>
    <row r="12" spans="1:15" ht="60">
      <c r="A12" s="10" t="s">
        <v>22</v>
      </c>
      <c r="B12" s="4">
        <v>6</v>
      </c>
      <c r="C12" s="4">
        <v>2</v>
      </c>
      <c r="D12" s="4">
        <v>3</v>
      </c>
      <c r="E12" s="5"/>
      <c r="F12" s="5">
        <v>3</v>
      </c>
      <c r="G12" s="5"/>
      <c r="H12" s="5"/>
      <c r="I12" s="5"/>
      <c r="J12" s="5">
        <v>3</v>
      </c>
      <c r="K12" s="5"/>
      <c r="L12" s="5"/>
      <c r="M12" s="4">
        <f>15000+61500+377500</f>
        <v>454000</v>
      </c>
      <c r="N12" s="5"/>
      <c r="O12" s="5"/>
    </row>
    <row r="13" spans="1:15" ht="63.75">
      <c r="A13" s="6" t="s">
        <v>23</v>
      </c>
      <c r="B13" s="4">
        <v>10</v>
      </c>
      <c r="C13" s="4">
        <v>3</v>
      </c>
      <c r="D13" s="4">
        <v>8</v>
      </c>
      <c r="E13" s="5">
        <v>2</v>
      </c>
      <c r="F13" s="5">
        <v>6</v>
      </c>
      <c r="G13" s="5"/>
      <c r="H13" s="5"/>
      <c r="I13" s="5">
        <v>1</v>
      </c>
      <c r="J13" s="5">
        <v>7</v>
      </c>
      <c r="K13" s="5"/>
      <c r="L13" s="5"/>
      <c r="M13" s="4">
        <f>174400+193440+24000+152985+119000+81000+85755+97840</f>
        <v>928420</v>
      </c>
      <c r="N13" s="5"/>
      <c r="O13" s="5"/>
    </row>
    <row r="14" spans="1:15" ht="76.5">
      <c r="A14" s="6" t="s">
        <v>24</v>
      </c>
      <c r="B14" s="4">
        <v>14</v>
      </c>
      <c r="C14" s="4">
        <v>3</v>
      </c>
      <c r="D14" s="4">
        <v>4</v>
      </c>
      <c r="E14" s="5">
        <v>1</v>
      </c>
      <c r="F14" s="5">
        <v>3</v>
      </c>
      <c r="G14" s="5"/>
      <c r="H14" s="5"/>
      <c r="I14" s="5"/>
      <c r="J14" s="5">
        <v>4</v>
      </c>
      <c r="K14" s="5"/>
      <c r="L14" s="5"/>
      <c r="M14" s="4">
        <f>149700+37400+155200+25693</f>
        <v>367993</v>
      </c>
      <c r="N14" s="5"/>
      <c r="O14" s="5"/>
    </row>
    <row r="15" spans="1:15" ht="51">
      <c r="A15" s="6" t="s">
        <v>25</v>
      </c>
      <c r="B15" s="4">
        <v>4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15" ht="25.5">
      <c r="A16" s="6" t="s">
        <v>26</v>
      </c>
      <c r="B16" s="4">
        <v>5</v>
      </c>
      <c r="C16" s="4">
        <v>4</v>
      </c>
      <c r="D16" s="4">
        <v>11</v>
      </c>
      <c r="E16" s="5">
        <v>2</v>
      </c>
      <c r="F16" s="5">
        <v>9</v>
      </c>
      <c r="G16" s="5"/>
      <c r="H16" s="5"/>
      <c r="I16" s="5">
        <v>3</v>
      </c>
      <c r="J16" s="5">
        <v>7</v>
      </c>
      <c r="K16" s="5">
        <v>1</v>
      </c>
      <c r="L16" s="5"/>
      <c r="M16" s="4">
        <f>75500+471000+68888+39125+271460+532000+147500+279970+447520+67000+215800</f>
        <v>2615763</v>
      </c>
      <c r="N16" s="5"/>
      <c r="O16" s="5"/>
    </row>
    <row r="17" spans="1:15" ht="13.5">
      <c r="A17" s="2" t="s">
        <v>21</v>
      </c>
      <c r="B17" s="4">
        <f aca="true" t="shared" si="2" ref="B17:G17">SUM(B12:B16)</f>
        <v>39</v>
      </c>
      <c r="C17" s="4">
        <f t="shared" si="2"/>
        <v>12</v>
      </c>
      <c r="D17" s="4">
        <f t="shared" si="2"/>
        <v>26</v>
      </c>
      <c r="E17" s="4">
        <f t="shared" si="2"/>
        <v>5</v>
      </c>
      <c r="F17" s="4">
        <f t="shared" si="2"/>
        <v>21</v>
      </c>
      <c r="G17" s="4">
        <f t="shared" si="2"/>
        <v>0</v>
      </c>
      <c r="H17" s="4"/>
      <c r="I17" s="4">
        <f>SUM(I12:I16)</f>
        <v>4</v>
      </c>
      <c r="J17" s="4">
        <f>SUM(J12:J16)</f>
        <v>21</v>
      </c>
      <c r="K17" s="4">
        <f>SUM(K16)</f>
        <v>1</v>
      </c>
      <c r="L17" s="4">
        <f>SUM(L12:L16)</f>
        <v>0</v>
      </c>
      <c r="M17" s="4">
        <f>SUM(M12:M16)</f>
        <v>4366176</v>
      </c>
      <c r="N17" s="4">
        <v>28202000</v>
      </c>
      <c r="O17" s="7">
        <f>M17/N17</f>
        <v>0.15481795617332103</v>
      </c>
    </row>
    <row r="18" spans="1:15" ht="12.7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1:15" ht="67.5">
      <c r="A19" s="11" t="s">
        <v>33</v>
      </c>
      <c r="B19" s="2" t="s">
        <v>0</v>
      </c>
      <c r="C19" s="2" t="s">
        <v>1</v>
      </c>
      <c r="D19" s="2" t="s">
        <v>2</v>
      </c>
      <c r="E19" s="2" t="s">
        <v>11</v>
      </c>
      <c r="F19" s="2" t="s">
        <v>12</v>
      </c>
      <c r="G19" s="2" t="s">
        <v>13</v>
      </c>
      <c r="H19" s="2" t="s">
        <v>38</v>
      </c>
      <c r="I19" s="2" t="s">
        <v>6</v>
      </c>
      <c r="J19" s="2" t="s">
        <v>16</v>
      </c>
      <c r="K19" s="3" t="s">
        <v>7</v>
      </c>
      <c r="L19" s="2" t="s">
        <v>17</v>
      </c>
      <c r="M19" s="4" t="s">
        <v>8</v>
      </c>
      <c r="N19" s="4" t="s">
        <v>9</v>
      </c>
      <c r="O19" s="12" t="s">
        <v>10</v>
      </c>
    </row>
    <row r="20" spans="1:15" ht="25.5">
      <c r="A20" s="6" t="s">
        <v>27</v>
      </c>
      <c r="B20" s="4">
        <v>2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</row>
    <row r="21" spans="1:15" ht="38.25">
      <c r="A21" s="6" t="s">
        <v>28</v>
      </c>
      <c r="B21" s="4">
        <v>3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</row>
    <row r="22" spans="1:15" ht="38.25">
      <c r="A22" s="6" t="s">
        <v>29</v>
      </c>
      <c r="B22" s="4">
        <v>6</v>
      </c>
      <c r="C22" s="4">
        <v>1</v>
      </c>
      <c r="D22" s="4">
        <v>2</v>
      </c>
      <c r="E22" s="5"/>
      <c r="F22" s="5">
        <v>2</v>
      </c>
      <c r="G22" s="5"/>
      <c r="H22" s="5"/>
      <c r="I22" s="5">
        <v>1</v>
      </c>
      <c r="J22" s="5">
        <v>1</v>
      </c>
      <c r="K22" s="5"/>
      <c r="L22" s="5"/>
      <c r="M22" s="4">
        <f>221000+300621</f>
        <v>521621</v>
      </c>
      <c r="O22" s="5"/>
    </row>
    <row r="23" spans="1:15" ht="38.25">
      <c r="A23" s="6" t="s">
        <v>30</v>
      </c>
      <c r="B23" s="4">
        <v>6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</row>
    <row r="24" spans="1:15" ht="51">
      <c r="A24" s="6" t="s">
        <v>31</v>
      </c>
      <c r="B24" s="4">
        <v>3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</row>
    <row r="25" spans="1:15" ht="38.25">
      <c r="A25" s="6" t="s">
        <v>32</v>
      </c>
      <c r="B25" s="4">
        <v>5</v>
      </c>
      <c r="C25" s="4">
        <v>2</v>
      </c>
      <c r="D25" s="4">
        <v>5</v>
      </c>
      <c r="E25" s="5">
        <v>1</v>
      </c>
      <c r="F25" s="5">
        <v>2</v>
      </c>
      <c r="G25" s="5">
        <v>2</v>
      </c>
      <c r="H25" s="5"/>
      <c r="I25" s="5">
        <v>2</v>
      </c>
      <c r="J25" s="5">
        <v>1</v>
      </c>
      <c r="K25" s="5">
        <v>1</v>
      </c>
      <c r="L25" s="5">
        <v>1</v>
      </c>
      <c r="M25" s="4">
        <f>204060+110000+140000+220000+480000</f>
        <v>1154060</v>
      </c>
      <c r="O25" s="5"/>
    </row>
    <row r="26" spans="1:15" ht="13.5">
      <c r="A26" s="2" t="s">
        <v>21</v>
      </c>
      <c r="B26" s="4">
        <v>25</v>
      </c>
      <c r="C26" s="4">
        <f>SUM(C20:C25)</f>
        <v>3</v>
      </c>
      <c r="D26" s="4">
        <f>SUM(D20:D25)</f>
        <v>7</v>
      </c>
      <c r="E26" s="4">
        <f>SUM(E25)</f>
        <v>1</v>
      </c>
      <c r="F26" s="4">
        <f>SUM(F20:F25)</f>
        <v>4</v>
      </c>
      <c r="G26" s="4">
        <f>SUM(G25)</f>
        <v>2</v>
      </c>
      <c r="H26" s="4"/>
      <c r="I26" s="4">
        <f>SUM(I20:I25)</f>
        <v>3</v>
      </c>
      <c r="J26" s="4">
        <f>SUM(J20:J25)</f>
        <v>2</v>
      </c>
      <c r="K26" s="4">
        <f>SUM(K20:K25)</f>
        <v>1</v>
      </c>
      <c r="L26" s="4">
        <f>SUM(L25)</f>
        <v>1</v>
      </c>
      <c r="M26" s="4">
        <f>SUM(M20:M25)</f>
        <v>1675681</v>
      </c>
      <c r="N26" s="4">
        <v>25980000</v>
      </c>
      <c r="O26" s="7">
        <f>M26/N26</f>
        <v>0.06449888375673594</v>
      </c>
    </row>
    <row r="27" spans="1:15" ht="12.7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1:15" ht="87">
      <c r="A28" s="11" t="s">
        <v>36</v>
      </c>
      <c r="B28" s="2" t="s">
        <v>0</v>
      </c>
      <c r="C28" s="2" t="s">
        <v>1</v>
      </c>
      <c r="D28" s="2" t="s">
        <v>2</v>
      </c>
      <c r="E28" s="2" t="s">
        <v>11</v>
      </c>
      <c r="F28" s="2" t="s">
        <v>12</v>
      </c>
      <c r="G28" s="2" t="s">
        <v>13</v>
      </c>
      <c r="H28" s="2" t="s">
        <v>38</v>
      </c>
      <c r="I28" s="2" t="s">
        <v>6</v>
      </c>
      <c r="J28" s="2" t="s">
        <v>16</v>
      </c>
      <c r="K28" s="3" t="s">
        <v>7</v>
      </c>
      <c r="L28" s="2" t="s">
        <v>17</v>
      </c>
      <c r="M28" s="4" t="s">
        <v>8</v>
      </c>
      <c r="N28" s="4" t="s">
        <v>9</v>
      </c>
      <c r="O28" s="12" t="s">
        <v>10</v>
      </c>
    </row>
    <row r="29" spans="1:15" ht="89.25">
      <c r="A29" s="14" t="s">
        <v>37</v>
      </c>
      <c r="B29" s="15">
        <v>25</v>
      </c>
      <c r="C29" s="15">
        <v>3</v>
      </c>
      <c r="D29" s="15">
        <v>3</v>
      </c>
      <c r="E29" s="9"/>
      <c r="F29" s="9">
        <v>2</v>
      </c>
      <c r="G29" s="9"/>
      <c r="H29" s="9">
        <v>1</v>
      </c>
      <c r="I29" s="9"/>
      <c r="J29" s="9">
        <v>3</v>
      </c>
      <c r="K29" s="9"/>
      <c r="L29" s="9"/>
      <c r="M29" s="15">
        <f>309480+323500+76000</f>
        <v>708980</v>
      </c>
      <c r="N29" s="9"/>
      <c r="O29" s="9"/>
    </row>
    <row r="30" spans="1:15" ht="89.25">
      <c r="A30" s="14" t="s">
        <v>39</v>
      </c>
      <c r="B30" s="15">
        <v>29</v>
      </c>
      <c r="C30" s="15">
        <v>4</v>
      </c>
      <c r="D30" s="15">
        <v>9</v>
      </c>
      <c r="E30" s="9">
        <v>2</v>
      </c>
      <c r="F30" s="9">
        <v>7</v>
      </c>
      <c r="G30" s="9"/>
      <c r="H30" s="9"/>
      <c r="I30" s="9">
        <v>2</v>
      </c>
      <c r="J30" s="9">
        <v>7</v>
      </c>
      <c r="K30" s="9"/>
      <c r="L30" s="9"/>
      <c r="M30" s="15">
        <f>313350+135000+330000+56880+146350+112110+41500</f>
        <v>1135190</v>
      </c>
      <c r="N30" s="9"/>
      <c r="O30" s="9"/>
    </row>
    <row r="31" spans="1:15" ht="93" customHeight="1">
      <c r="A31" s="14" t="s">
        <v>41</v>
      </c>
      <c r="B31" s="15">
        <v>14</v>
      </c>
      <c r="C31" s="15">
        <v>1</v>
      </c>
      <c r="D31" s="15">
        <v>2</v>
      </c>
      <c r="E31" s="9"/>
      <c r="F31" s="9">
        <v>2</v>
      </c>
      <c r="G31" s="9"/>
      <c r="H31" s="9"/>
      <c r="I31" s="9">
        <v>1</v>
      </c>
      <c r="J31" s="9">
        <v>1</v>
      </c>
      <c r="K31" s="9"/>
      <c r="L31" s="9"/>
      <c r="M31" s="15">
        <f>389750+542200</f>
        <v>931950</v>
      </c>
      <c r="N31" s="9"/>
      <c r="O31" s="9"/>
    </row>
    <row r="32" spans="1:15" ht="63.75">
      <c r="A32" s="6" t="s">
        <v>40</v>
      </c>
      <c r="B32" s="15">
        <v>7</v>
      </c>
      <c r="C32" s="15">
        <v>1</v>
      </c>
      <c r="D32" s="15">
        <v>3</v>
      </c>
      <c r="E32" s="9">
        <v>1</v>
      </c>
      <c r="F32" s="9">
        <v>2</v>
      </c>
      <c r="G32" s="9"/>
      <c r="H32" s="9"/>
      <c r="I32" s="9"/>
      <c r="J32" s="9">
        <v>2</v>
      </c>
      <c r="K32" s="9">
        <v>1</v>
      </c>
      <c r="L32" s="9"/>
      <c r="M32" s="15">
        <f>254350+570100+153850</f>
        <v>978300</v>
      </c>
      <c r="N32" s="9"/>
      <c r="O32" s="9"/>
    </row>
    <row r="33" spans="1:15" ht="51">
      <c r="A33" s="14" t="s">
        <v>42</v>
      </c>
      <c r="B33" s="15">
        <v>9</v>
      </c>
      <c r="C33" s="15">
        <v>2</v>
      </c>
      <c r="D33" s="15">
        <v>3</v>
      </c>
      <c r="E33" s="9">
        <v>2</v>
      </c>
      <c r="F33" s="9"/>
      <c r="G33" s="9"/>
      <c r="H33" s="9">
        <v>1</v>
      </c>
      <c r="I33" s="9">
        <v>1</v>
      </c>
      <c r="J33" s="9">
        <v>2</v>
      </c>
      <c r="K33" s="9"/>
      <c r="L33" s="9"/>
      <c r="M33" s="15">
        <f>99500+160500+95000</f>
        <v>355000</v>
      </c>
      <c r="N33" s="9"/>
      <c r="O33" s="9"/>
    </row>
    <row r="34" spans="1:15" ht="51">
      <c r="A34" s="14" t="s">
        <v>43</v>
      </c>
      <c r="B34" s="15">
        <v>3</v>
      </c>
      <c r="C34" s="15">
        <v>1</v>
      </c>
      <c r="D34" s="15">
        <v>2</v>
      </c>
      <c r="E34" s="9">
        <v>1</v>
      </c>
      <c r="F34" s="9">
        <v>1</v>
      </c>
      <c r="G34" s="9"/>
      <c r="H34" s="9"/>
      <c r="I34" s="9"/>
      <c r="J34" s="9">
        <v>1</v>
      </c>
      <c r="K34" s="9">
        <v>1</v>
      </c>
      <c r="L34" s="9"/>
      <c r="M34" s="15">
        <f>130240+119500</f>
        <v>249740</v>
      </c>
      <c r="N34" s="9"/>
      <c r="O34" s="9"/>
    </row>
    <row r="35" spans="1:15" ht="76.5">
      <c r="A35" s="14" t="s">
        <v>44</v>
      </c>
      <c r="B35" s="15">
        <v>5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</row>
    <row r="36" spans="1:15" ht="38.25">
      <c r="A36" s="14" t="s">
        <v>45</v>
      </c>
      <c r="B36" s="15">
        <v>5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</row>
    <row r="37" spans="1:15" ht="13.5">
      <c r="A37" s="16" t="s">
        <v>21</v>
      </c>
      <c r="B37" s="15">
        <f aca="true" t="shared" si="3" ref="B37:K37">SUM(B29:B36)</f>
        <v>97</v>
      </c>
      <c r="C37" s="15">
        <f t="shared" si="3"/>
        <v>12</v>
      </c>
      <c r="D37" s="15">
        <f t="shared" si="3"/>
        <v>22</v>
      </c>
      <c r="E37" s="15">
        <f t="shared" si="3"/>
        <v>6</v>
      </c>
      <c r="F37" s="15">
        <f t="shared" si="3"/>
        <v>14</v>
      </c>
      <c r="G37" s="15">
        <f t="shared" si="3"/>
        <v>0</v>
      </c>
      <c r="H37" s="15">
        <f t="shared" si="3"/>
        <v>2</v>
      </c>
      <c r="I37" s="15">
        <f t="shared" si="3"/>
        <v>4</v>
      </c>
      <c r="J37" s="15">
        <f t="shared" si="3"/>
        <v>16</v>
      </c>
      <c r="K37" s="15">
        <f t="shared" si="3"/>
        <v>2</v>
      </c>
      <c r="L37" s="15"/>
      <c r="M37" s="15">
        <f>SUM(M29:M36)</f>
        <v>4359160</v>
      </c>
      <c r="N37" s="15">
        <v>82800000</v>
      </c>
      <c r="O37" s="17">
        <f>M37/N37</f>
        <v>0.052646859903381645</v>
      </c>
    </row>
    <row r="38" spans="1:15" ht="12.7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</row>
    <row r="39" spans="1:15" ht="67.5">
      <c r="A39" s="18" t="s">
        <v>46</v>
      </c>
      <c r="B39" s="2" t="s">
        <v>0</v>
      </c>
      <c r="C39" s="2" t="s">
        <v>1</v>
      </c>
      <c r="D39" s="2" t="s">
        <v>2</v>
      </c>
      <c r="E39" s="2" t="s">
        <v>11</v>
      </c>
      <c r="F39" s="2" t="s">
        <v>12</v>
      </c>
      <c r="G39" s="2" t="s">
        <v>13</v>
      </c>
      <c r="H39" s="2" t="s">
        <v>38</v>
      </c>
      <c r="I39" s="2" t="s">
        <v>6</v>
      </c>
      <c r="J39" s="2" t="s">
        <v>16</v>
      </c>
      <c r="K39" s="3" t="s">
        <v>7</v>
      </c>
      <c r="L39" s="2" t="s">
        <v>17</v>
      </c>
      <c r="M39" s="4" t="s">
        <v>8</v>
      </c>
      <c r="N39" s="4" t="s">
        <v>9</v>
      </c>
      <c r="O39" s="12" t="s">
        <v>10</v>
      </c>
    </row>
    <row r="40" spans="1:15" ht="13.5">
      <c r="A40" s="16" t="s">
        <v>21</v>
      </c>
      <c r="B40" s="15">
        <v>5</v>
      </c>
      <c r="C40" s="15">
        <v>4</v>
      </c>
      <c r="D40" s="15">
        <v>7</v>
      </c>
      <c r="E40" s="15">
        <v>2</v>
      </c>
      <c r="F40" s="15">
        <v>5</v>
      </c>
      <c r="G40" s="15"/>
      <c r="H40" s="15"/>
      <c r="I40" s="15">
        <v>1</v>
      </c>
      <c r="J40" s="15">
        <v>1</v>
      </c>
      <c r="K40" s="15">
        <v>3</v>
      </c>
      <c r="L40" s="15">
        <v>2</v>
      </c>
      <c r="M40" s="15">
        <f>60175+360000+300500+103800+258125+225250</f>
        <v>1307850</v>
      </c>
      <c r="N40" s="15">
        <v>4976000</v>
      </c>
      <c r="O40" s="17">
        <f>M40/N40</f>
        <v>0.2628315916398714</v>
      </c>
    </row>
    <row r="41" spans="1:15" ht="12.7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</row>
    <row r="42" spans="1:15" ht="67.5">
      <c r="A42" s="18" t="s">
        <v>47</v>
      </c>
      <c r="B42" s="2" t="s">
        <v>0</v>
      </c>
      <c r="C42" s="2" t="s">
        <v>1</v>
      </c>
      <c r="D42" s="2" t="s">
        <v>2</v>
      </c>
      <c r="E42" s="2" t="s">
        <v>11</v>
      </c>
      <c r="F42" s="2" t="s">
        <v>12</v>
      </c>
      <c r="G42" s="2" t="s">
        <v>13</v>
      </c>
      <c r="H42" s="2" t="s">
        <v>38</v>
      </c>
      <c r="I42" s="2" t="s">
        <v>6</v>
      </c>
      <c r="J42" s="2" t="s">
        <v>16</v>
      </c>
      <c r="K42" s="3" t="s">
        <v>7</v>
      </c>
      <c r="L42" s="2" t="s">
        <v>17</v>
      </c>
      <c r="M42" s="4" t="s">
        <v>8</v>
      </c>
      <c r="N42" s="4" t="s">
        <v>9</v>
      </c>
      <c r="O42" s="12" t="s">
        <v>10</v>
      </c>
    </row>
    <row r="43" spans="1:15" ht="13.5">
      <c r="A43" s="16" t="s">
        <v>21</v>
      </c>
      <c r="B43" s="15">
        <v>5</v>
      </c>
      <c r="C43" s="15">
        <v>1</v>
      </c>
      <c r="D43" s="15">
        <v>1</v>
      </c>
      <c r="E43" s="15"/>
      <c r="F43" s="15">
        <v>1</v>
      </c>
      <c r="G43" s="15"/>
      <c r="H43" s="15"/>
      <c r="I43" s="15"/>
      <c r="J43" s="15"/>
      <c r="K43" s="15">
        <v>1</v>
      </c>
      <c r="L43" s="15"/>
      <c r="M43" s="15">
        <v>163199</v>
      </c>
      <c r="N43" s="15">
        <v>9093000</v>
      </c>
      <c r="O43" s="17">
        <f>M43/N43</f>
        <v>0.01794776201473661</v>
      </c>
    </row>
    <row r="44" spans="1:15" ht="12.7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</row>
    <row r="45" spans="1:15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</row>
    <row r="46" spans="1:15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</row>
    <row r="47" spans="1:15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</row>
    <row r="48" spans="1:15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</row>
    <row r="49" spans="1:15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</row>
    <row r="50" spans="1:15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</row>
    <row r="51" spans="1:15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</row>
    <row r="52" spans="1:15" ht="12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</row>
    <row r="53" spans="1:15" ht="12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</row>
    <row r="54" spans="1:15" ht="12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</row>
    <row r="55" spans="1:15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</row>
    <row r="56" spans="1:15" ht="12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</row>
    <row r="57" spans="1:15" ht="12.7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</row>
    <row r="58" spans="1:15" ht="12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Nikos Nikolaidis</cp:lastModifiedBy>
  <cp:lastPrinted>2000-05-29T07:32:46Z</cp:lastPrinted>
  <dcterms:created xsi:type="dcterms:W3CDTF">1997-01-24T12:53:32Z</dcterms:created>
  <dcterms:modified xsi:type="dcterms:W3CDTF">2000-06-30T08:55:02Z</dcterms:modified>
  <cp:category/>
  <cp:version/>
  <cp:contentType/>
  <cp:contentStatus/>
</cp:coreProperties>
</file>